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5" i="1"/>
  <c r="H15"/>
  <c r="E15"/>
  <c r="C8"/>
  <c r="C15"/>
  <c r="K8"/>
  <c r="K19"/>
  <c r="H19"/>
  <c r="H8"/>
  <c r="E8"/>
  <c r="D32"/>
  <c r="D15"/>
  <c r="D8"/>
  <c r="F14"/>
  <c r="G14"/>
  <c r="I14"/>
  <c r="J14"/>
  <c r="L14"/>
  <c r="M14"/>
  <c r="C19"/>
  <c r="D19"/>
  <c r="M25"/>
  <c r="M17"/>
  <c r="M18"/>
  <c r="L37"/>
  <c r="J25"/>
  <c r="J17"/>
  <c r="J18"/>
  <c r="I37"/>
  <c r="F37"/>
  <c r="G27"/>
  <c r="G28"/>
  <c r="G29"/>
  <c r="G25"/>
  <c r="G18"/>
  <c r="G17"/>
  <c r="E19"/>
  <c r="D26"/>
  <c r="C26"/>
  <c r="C30"/>
  <c r="J27"/>
  <c r="J28"/>
  <c r="J29"/>
  <c r="M27"/>
  <c r="M28"/>
  <c r="M29"/>
  <c r="K30"/>
  <c r="F27"/>
  <c r="I27"/>
  <c r="L27"/>
  <c r="K26"/>
  <c r="H30"/>
  <c r="F9"/>
  <c r="E30"/>
  <c r="E26"/>
  <c r="D30"/>
  <c r="F29"/>
  <c r="I29"/>
  <c r="L29"/>
  <c r="M9"/>
  <c r="M24"/>
  <c r="M31"/>
  <c r="M33"/>
  <c r="M35"/>
  <c r="L9"/>
  <c r="L24"/>
  <c r="L28"/>
  <c r="L31"/>
  <c r="L33"/>
  <c r="L35"/>
  <c r="J9"/>
  <c r="J31"/>
  <c r="J33"/>
  <c r="J35"/>
  <c r="I9"/>
  <c r="I24"/>
  <c r="I28"/>
  <c r="I31"/>
  <c r="I33"/>
  <c r="I35"/>
  <c r="G9"/>
  <c r="G24"/>
  <c r="G31"/>
  <c r="G33"/>
  <c r="G35"/>
  <c r="F24"/>
  <c r="F28"/>
  <c r="F31"/>
  <c r="F33"/>
  <c r="F35"/>
  <c r="H26"/>
  <c r="H34"/>
  <c r="K34"/>
  <c r="H32"/>
  <c r="K32"/>
  <c r="D34"/>
  <c r="E34"/>
  <c r="E32"/>
  <c r="C34"/>
  <c r="C32"/>
  <c r="F8" l="1"/>
  <c r="M15"/>
  <c r="G26"/>
  <c r="J26"/>
  <c r="M19"/>
  <c r="G15"/>
  <c r="J15"/>
  <c r="H38"/>
  <c r="E38"/>
  <c r="M26"/>
  <c r="D38"/>
  <c r="J19"/>
  <c r="G19"/>
  <c r="C38"/>
  <c r="K38"/>
  <c r="F19"/>
  <c r="L19"/>
  <c r="I19"/>
  <c r="G30"/>
  <c r="F26"/>
  <c r="F32"/>
  <c r="G34"/>
  <c r="L32"/>
  <c r="M34"/>
  <c r="F30"/>
  <c r="I32"/>
  <c r="L8"/>
  <c r="I8"/>
  <c r="I26"/>
  <c r="I30"/>
  <c r="M8"/>
  <c r="L26"/>
  <c r="L30"/>
  <c r="I34"/>
  <c r="J34"/>
  <c r="F34"/>
  <c r="L34"/>
  <c r="M32"/>
  <c r="G32"/>
  <c r="J32"/>
  <c r="M30"/>
  <c r="J30"/>
  <c r="J8"/>
  <c r="G8"/>
  <c r="F38" l="1"/>
  <c r="L38"/>
  <c r="I38"/>
  <c r="M38"/>
  <c r="G38"/>
  <c r="J38"/>
</calcChain>
</file>

<file path=xl/sharedStrings.xml><?xml version="1.0" encoding="utf-8"?>
<sst xmlns="http://schemas.openxmlformats.org/spreadsheetml/2006/main" count="124" uniqueCount="74">
  <si>
    <t>Наименование показателя</t>
  </si>
  <si>
    <t>Разд.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</si>
  <si>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</si>
  <si>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</si>
  <si>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</si>
  <si>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</si>
  <si>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Судебная система</t>
  </si>
  <si>
    <t>0105</t>
  </si>
  <si>
    <t xml:space="preserve"> 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</si>
  <si>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</si>
  <si>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</si>
  <si>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</si>
  <si>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</si>
  <si>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</si>
  <si>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</si>
  <si>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</si>
  <si>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</si>
  <si>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</si>
  <si>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</si>
  <si>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</si>
  <si>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</si>
  <si>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</si>
  <si>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</si>
  <si>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</si>
  <si>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</si>
  <si>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</si>
  <si>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</si>
  <si>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</si>
  <si>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</si>
  <si>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</si>
  <si>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</si>
  <si>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</si>
  <si>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</si>
  <si>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</si>
  <si>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</si>
  <si>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</si>
  <si>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 xml:space="preserve"> Пенсионное обеспечение</t>
  </si>
  <si>
    <t>1001</t>
  </si>
  <si>
    <t>Социальное обеспечение населения</t>
  </si>
  <si>
    <t>1003</t>
  </si>
  <si>
    <t xml:space="preserve"> Охрана семьи и детства</t>
  </si>
  <si>
    <t>1004</t>
  </si>
  <si>
    <t>0501</t>
  </si>
  <si>
    <t>0503</t>
  </si>
  <si>
    <t>Жилищное хозяйство</t>
  </si>
  <si>
    <t>Благоустройство</t>
  </si>
  <si>
    <t>0310</t>
  </si>
  <si>
    <t>Транспорт</t>
  </si>
  <si>
    <t>0408</t>
  </si>
  <si>
    <t>Пожарная безопастность</t>
  </si>
  <si>
    <t>Лесное хозяйство</t>
  </si>
  <si>
    <t>0407</t>
  </si>
  <si>
    <t>-</t>
  </si>
  <si>
    <t>Водное хозяйство</t>
  </si>
  <si>
    <t>0406</t>
  </si>
  <si>
    <t>Сельское хозяйство и рыболовство</t>
  </si>
  <si>
    <t>0405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</si>
  <si>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</si>
  <si>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</si>
  <si>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</si>
  <si>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</si>
  <si>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</si>
  <si>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Проект 
на 2023 год</t>
  </si>
  <si>
    <t>Проект 
на 2024 год</t>
  </si>
  <si>
    <t>Исполнено 
за 2021 год</t>
  </si>
  <si>
    <t>Ожидаемое исполнение 
за 2022 год</t>
  </si>
  <si>
    <t>2023 год 
к исполнению 
за 20211 год</t>
  </si>
  <si>
    <t>2023 год 
к ожидаемому исполнению 
за 2022 год</t>
  </si>
  <si>
    <t>2024 год 
к исполнению 
за 2021 год</t>
  </si>
  <si>
    <t>2024 год 
к ожидаемому исполнению 
за 2022 год</t>
  </si>
  <si>
    <t>Проект 
на 2025 год</t>
  </si>
  <si>
    <t>2025год 
к исполнению 
за 2021 год</t>
  </si>
  <si>
    <t xml:space="preserve">2025год 
к ожидаемому исполнению 
за 2022 год </t>
  </si>
  <si>
    <t>Расходы  бюджета Лежневского городского поселения по разделам и подразделам классификации расходов бюджетов на 2023 год и на плановый период 2024 и 2025 годов в сравнении с исполнением за 2021 год и ожидаемым исполнением за 2022 год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</si>
</sst>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</cellStyleXfs>
  <cellXfs count="16">
    <xf numFmtId="0" fontId="0" fillId="0" borderId="0" xfId="0"/>
    <xf numFmtId="0" fontId="16" fillId="0" borderId="0" xfId="0" applyFont="1"/>
    <xf numFmtId="0" fontId="20" fillId="33" borderId="10" xfId="42" applyFont="1" applyFill="1" applyBorder="1" applyAlignment="1">
      <alignment vertical="top" wrapText="1"/>
    </xf>
    <xf numFmtId="49" fontId="20" fillId="33" borderId="10" xfId="42" applyNumberFormat="1" applyFont="1" applyFill="1" applyBorder="1" applyAlignment="1">
      <alignment horizontal="center" vertical="top" shrinkToFit="1"/>
    </xf>
    <xf numFmtId="0" fontId="19" fillId="33" borderId="10" xfId="42" applyFont="1" applyFill="1" applyBorder="1" applyAlignment="1">
      <alignment vertical="top" wrapText="1"/>
    </xf>
    <xf numFmtId="49" fontId="19" fillId="33" borderId="10" xfId="42" applyNumberFormat="1" applyFont="1" applyFill="1" applyBorder="1" applyAlignment="1">
      <alignment horizontal="center" vertical="top" shrinkToFit="1"/>
    </xf>
    <xf numFmtId="2" fontId="20" fillId="0" borderId="10" xfId="42" applyNumberFormat="1" applyFont="1" applyFill="1" applyBorder="1" applyAlignment="1">
      <alignment horizontal="right" vertical="center" shrinkToFit="1"/>
    </xf>
    <xf numFmtId="2" fontId="19" fillId="0" borderId="10" xfId="42" applyNumberFormat="1" applyFont="1" applyFill="1" applyBorder="1" applyAlignment="1">
      <alignment horizontal="right" vertical="center" shrinkToFit="1"/>
    </xf>
    <xf numFmtId="2" fontId="21" fillId="0" borderId="10" xfId="0" applyNumberFormat="1" applyFont="1" applyBorder="1" applyAlignment="1">
      <alignment vertical="center"/>
    </xf>
    <xf numFmtId="0" fontId="0" fillId="0" borderId="0" xfId="0" applyFont="1"/>
    <xf numFmtId="164" fontId="20" fillId="0" borderId="10" xfId="42" applyNumberFormat="1" applyFont="1" applyFill="1" applyBorder="1" applyAlignment="1">
      <alignment horizontal="right" vertical="center" shrinkToFit="1"/>
    </xf>
    <xf numFmtId="164" fontId="19" fillId="0" borderId="10" xfId="42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0" fillId="0" borderId="0" xfId="0" applyAlignment="1"/>
    <xf numFmtId="0" fontId="19" fillId="33" borderId="10" xfId="42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>
      <selection activeCell="A2" sqref="A2:M3"/>
    </sheetView>
  </sheetViews>
  <sheetFormatPr defaultRowHeight="15"/>
  <cols>
    <col min="1" max="1" width="85.85546875" customWidth="1"/>
    <col min="3" max="3" width="14.85546875" customWidth="1"/>
    <col min="4" max="4" width="14.28515625" customWidth="1"/>
    <col min="5" max="5" width="14.7109375" customWidth="1"/>
    <col min="6" max="6" width="15.42578125" customWidth="1"/>
    <col min="7" max="7" width="14.28515625" customWidth="1"/>
    <col min="8" max="8" width="16" customWidth="1"/>
    <col min="9" max="9" width="12.7109375" customWidth="1"/>
    <col min="10" max="10" width="15.42578125" customWidth="1"/>
    <col min="11" max="11" width="11.85546875" customWidth="1"/>
    <col min="12" max="12" width="12.42578125" customWidth="1"/>
    <col min="13" max="13" width="13.42578125" customWidth="1"/>
    <col min="30" max="30" width="9.140625" customWidth="1"/>
  </cols>
  <sheetData>
    <row r="2" spans="1:13">
      <c r="A2" s="14" t="s">
        <v>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6" spans="1:13">
      <c r="A6" s="15" t="s">
        <v>0</v>
      </c>
      <c r="B6" s="15" t="s">
        <v>1</v>
      </c>
      <c r="C6" s="15" t="s">
        <v>64</v>
      </c>
      <c r="D6" s="12" t="s">
        <v>65</v>
      </c>
      <c r="E6" s="12" t="s">
        <v>62</v>
      </c>
      <c r="F6" s="12" t="s">
        <v>66</v>
      </c>
      <c r="G6" s="12" t="s">
        <v>67</v>
      </c>
      <c r="H6" s="12" t="s">
        <v>63</v>
      </c>
      <c r="I6" s="12" t="s">
        <v>68</v>
      </c>
      <c r="J6" s="12" t="s">
        <v>69</v>
      </c>
      <c r="K6" s="12" t="s">
        <v>70</v>
      </c>
      <c r="L6" s="12" t="s">
        <v>71</v>
      </c>
      <c r="M6" s="12" t="s">
        <v>72</v>
      </c>
    </row>
    <row r="7" spans="1:13" ht="64.5" customHeight="1">
      <c r="A7" s="15"/>
      <c r="B7" s="15"/>
      <c r="C7" s="15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ht="15.75" customHeight="1">
      <c r="A8" s="2" t="s">
        <v>2</v>
      </c>
      <c r="B8" s="3" t="s">
        <v>3</v>
      </c>
      <c r="C8" s="6">
        <f>C9+C14+C10+C13+C12+C11</f>
        <v>591862.54</v>
      </c>
      <c r="D8" s="6">
        <f>D9+D14+D10+D13+D12+D11</f>
        <v>2513200.08</v>
      </c>
      <c r="E8" s="6">
        <f>E9+E14+E10+E13+E12+E11</f>
        <v>1740592.42</v>
      </c>
      <c r="F8" s="10">
        <f>E8/C8</f>
        <v>2.9408727573804549</v>
      </c>
      <c r="G8" s="10">
        <f>E8/D8</f>
        <v>0.69258012278910952</v>
      </c>
      <c r="H8" s="6">
        <f>H9+H10+H11+H12+H13+H14</f>
        <v>1825592.42</v>
      </c>
      <c r="I8" s="10">
        <f>H8/C8</f>
        <v>3.0844871851494435</v>
      </c>
      <c r="J8" s="10">
        <f>H8/D8</f>
        <v>0.72640154459966433</v>
      </c>
      <c r="K8" s="6">
        <f>K9+K10+K11+K12+K13+K14</f>
        <v>1825592.42</v>
      </c>
      <c r="L8" s="10">
        <f>K8/C8</f>
        <v>3.0844871851494435</v>
      </c>
      <c r="M8" s="10">
        <f>K8/D8</f>
        <v>0.72640154459966433</v>
      </c>
    </row>
    <row r="9" spans="1:13" ht="27.75" customHeight="1">
      <c r="A9" s="4" t="s">
        <v>4</v>
      </c>
      <c r="B9" s="5" t="s">
        <v>5</v>
      </c>
      <c r="C9" s="7">
        <v>396241.5</v>
      </c>
      <c r="D9" s="8">
        <v>257000</v>
      </c>
      <c r="E9" s="8">
        <v>190000</v>
      </c>
      <c r="F9" s="11">
        <f>E9/C9</f>
        <v>0.47950555406235845</v>
      </c>
      <c r="G9" s="11">
        <f t="shared" ref="G9:G38" si="0">E9/D9</f>
        <v>0.73929961089494167</v>
      </c>
      <c r="H9" s="8">
        <v>205000</v>
      </c>
      <c r="I9" s="11">
        <f t="shared" ref="I9:I38" si="1">H9/C9</f>
        <v>0.51736125569886038</v>
      </c>
      <c r="J9" s="11">
        <f t="shared" ref="J9:J38" si="2">H9/D9</f>
        <v>0.7976653696498055</v>
      </c>
      <c r="K9" s="8">
        <v>205000</v>
      </c>
      <c r="L9" s="11">
        <f t="shared" ref="L9:L38" si="3">K9/C9</f>
        <v>0.51736125569886038</v>
      </c>
      <c r="M9" s="11">
        <f t="shared" ref="M9:M38" si="4">K9/D9</f>
        <v>0.7976653696498055</v>
      </c>
    </row>
    <row r="10" spans="1:13" ht="12.75" customHeight="1">
      <c r="A10" s="4" t="s">
        <v>6</v>
      </c>
      <c r="B10" s="5" t="s">
        <v>7</v>
      </c>
      <c r="C10" s="7">
        <v>0</v>
      </c>
      <c r="D10" s="8">
        <v>0</v>
      </c>
      <c r="E10" s="8">
        <v>0</v>
      </c>
      <c r="F10" s="11"/>
      <c r="G10" s="11">
        <v>0</v>
      </c>
      <c r="H10" s="8">
        <v>0</v>
      </c>
      <c r="I10" s="11" t="s">
        <v>52</v>
      </c>
      <c r="J10" s="11">
        <v>0</v>
      </c>
      <c r="K10" s="8">
        <v>0</v>
      </c>
      <c r="L10" s="11" t="s">
        <v>52</v>
      </c>
      <c r="M10" s="11">
        <v>0</v>
      </c>
    </row>
    <row r="11" spans="1:13" ht="13.5" customHeight="1">
      <c r="A11" s="4" t="s">
        <v>60</v>
      </c>
      <c r="B11" s="5" t="s">
        <v>59</v>
      </c>
      <c r="C11" s="7">
        <v>167418.20000000001</v>
      </c>
      <c r="D11" s="8">
        <v>206400.08</v>
      </c>
      <c r="E11" s="8">
        <v>320592.42</v>
      </c>
      <c r="F11" s="11"/>
      <c r="G11" s="11">
        <v>0</v>
      </c>
      <c r="H11" s="8">
        <v>320592.42</v>
      </c>
      <c r="I11" s="11" t="s">
        <v>52</v>
      </c>
      <c r="J11" s="11" t="s">
        <v>52</v>
      </c>
      <c r="K11" s="8">
        <v>320592.42</v>
      </c>
      <c r="L11" s="11" t="s">
        <v>52</v>
      </c>
      <c r="M11" s="11" t="s">
        <v>52</v>
      </c>
    </row>
    <row r="12" spans="1:13" ht="11.25" customHeight="1">
      <c r="A12" s="4" t="s">
        <v>58</v>
      </c>
      <c r="B12" s="5" t="s">
        <v>57</v>
      </c>
      <c r="C12" s="7">
        <v>0</v>
      </c>
      <c r="D12" s="8">
        <v>0</v>
      </c>
      <c r="E12" s="8">
        <v>0</v>
      </c>
      <c r="F12" s="11">
        <v>0</v>
      </c>
      <c r="G12" s="11">
        <v>0</v>
      </c>
      <c r="H12" s="8">
        <v>0</v>
      </c>
      <c r="I12" s="11">
        <v>0</v>
      </c>
      <c r="J12" s="11">
        <v>0</v>
      </c>
      <c r="K12" s="8">
        <v>0</v>
      </c>
      <c r="L12" s="11">
        <v>0</v>
      </c>
      <c r="M12" s="11">
        <v>0</v>
      </c>
    </row>
    <row r="13" spans="1:13" ht="13.5" customHeight="1">
      <c r="A13" s="4" t="s">
        <v>8</v>
      </c>
      <c r="B13" s="5" t="s">
        <v>9</v>
      </c>
      <c r="C13" s="7">
        <v>0</v>
      </c>
      <c r="D13" s="8">
        <v>1000000</v>
      </c>
      <c r="E13" s="8">
        <v>1000000</v>
      </c>
      <c r="F13" s="11"/>
      <c r="G13" s="11">
        <v>0</v>
      </c>
      <c r="H13" s="8">
        <v>1000000</v>
      </c>
      <c r="I13" s="11" t="s">
        <v>52</v>
      </c>
      <c r="J13" s="11" t="s">
        <v>52</v>
      </c>
      <c r="K13" s="8">
        <v>1000000</v>
      </c>
      <c r="L13" s="11" t="s">
        <v>52</v>
      </c>
      <c r="M13" s="11" t="s">
        <v>52</v>
      </c>
    </row>
    <row r="14" spans="1:13" ht="11.25" customHeight="1">
      <c r="A14" s="4" t="s">
        <v>10</v>
      </c>
      <c r="B14" s="5" t="s">
        <v>11</v>
      </c>
      <c r="C14" s="7">
        <v>28202.84</v>
      </c>
      <c r="D14" s="8">
        <v>1049800</v>
      </c>
      <c r="E14" s="8">
        <v>230000</v>
      </c>
      <c r="F14" s="11">
        <f t="shared" ref="F14:F38" si="5">E14/C14</f>
        <v>8.1552070642531032</v>
      </c>
      <c r="G14" s="11">
        <f t="shared" si="0"/>
        <v>0.21908935035244809</v>
      </c>
      <c r="H14" s="8">
        <v>300000</v>
      </c>
      <c r="I14" s="11">
        <f t="shared" si="1"/>
        <v>10.637226605547527</v>
      </c>
      <c r="J14" s="11">
        <f t="shared" si="2"/>
        <v>0.28576871785101926</v>
      </c>
      <c r="K14" s="8">
        <v>300000</v>
      </c>
      <c r="L14" s="11">
        <f t="shared" si="3"/>
        <v>10.637226605547527</v>
      </c>
      <c r="M14" s="11">
        <f t="shared" si="4"/>
        <v>0.28576871785101926</v>
      </c>
    </row>
    <row r="15" spans="1:13" s="1" customFormat="1" ht="15" customHeight="1">
      <c r="A15" s="2" t="s">
        <v>12</v>
      </c>
      <c r="B15" s="3" t="s">
        <v>13</v>
      </c>
      <c r="C15" s="6">
        <f>C16+C17</f>
        <v>0</v>
      </c>
      <c r="D15" s="6">
        <f>D17+D16</f>
        <v>150000</v>
      </c>
      <c r="E15" s="6">
        <f>E16+E17</f>
        <v>150000</v>
      </c>
      <c r="F15" s="10" t="s">
        <v>52</v>
      </c>
      <c r="G15" s="11">
        <f t="shared" si="0"/>
        <v>1</v>
      </c>
      <c r="H15" s="6">
        <f>H16+H17</f>
        <v>150000</v>
      </c>
      <c r="I15" s="11" t="s">
        <v>52</v>
      </c>
      <c r="J15" s="11">
        <f t="shared" si="2"/>
        <v>1</v>
      </c>
      <c r="K15" s="6">
        <f>K16+K17</f>
        <v>150000</v>
      </c>
      <c r="L15" s="11" t="s">
        <v>52</v>
      </c>
      <c r="M15" s="11">
        <f t="shared" si="4"/>
        <v>1</v>
      </c>
    </row>
    <row r="16" spans="1:13" s="9" customFormat="1" ht="13.5" customHeight="1">
      <c r="A16" s="4" t="s">
        <v>14</v>
      </c>
      <c r="B16" s="5" t="s">
        <v>15</v>
      </c>
      <c r="C16" s="7">
        <v>0</v>
      </c>
      <c r="D16" s="7">
        <v>0</v>
      </c>
      <c r="E16" s="7">
        <v>0</v>
      </c>
      <c r="F16" s="10" t="s">
        <v>52</v>
      </c>
      <c r="G16" s="11" t="s">
        <v>52</v>
      </c>
      <c r="H16" s="7">
        <v>0</v>
      </c>
      <c r="I16" s="11" t="s">
        <v>52</v>
      </c>
      <c r="J16" s="11" t="s">
        <v>52</v>
      </c>
      <c r="K16" s="7">
        <v>0</v>
      </c>
      <c r="L16" s="11" t="s">
        <v>52</v>
      </c>
      <c r="M16" s="11" t="s">
        <v>52</v>
      </c>
    </row>
    <row r="17" spans="1:13" s="9" customFormat="1" ht="13.5" customHeight="1">
      <c r="A17" s="4" t="s">
        <v>61</v>
      </c>
      <c r="B17" s="5" t="s">
        <v>46</v>
      </c>
      <c r="C17" s="7">
        <v>0</v>
      </c>
      <c r="D17" s="7">
        <v>150000</v>
      </c>
      <c r="E17" s="7">
        <v>150000</v>
      </c>
      <c r="F17" s="10" t="s">
        <v>52</v>
      </c>
      <c r="G17" s="11">
        <f t="shared" si="0"/>
        <v>1</v>
      </c>
      <c r="H17" s="7">
        <v>150000</v>
      </c>
      <c r="I17" s="11" t="s">
        <v>52</v>
      </c>
      <c r="J17" s="11">
        <f t="shared" si="2"/>
        <v>1</v>
      </c>
      <c r="K17" s="7">
        <v>150000</v>
      </c>
      <c r="L17" s="11" t="s">
        <v>52</v>
      </c>
      <c r="M17" s="11">
        <f t="shared" si="4"/>
        <v>1</v>
      </c>
    </row>
    <row r="18" spans="1:13" ht="26.25" hidden="1" customHeight="1">
      <c r="A18" s="4" t="s">
        <v>49</v>
      </c>
      <c r="B18" s="5" t="s">
        <v>46</v>
      </c>
      <c r="C18" s="7"/>
      <c r="D18" s="8">
        <v>0</v>
      </c>
      <c r="E18" s="8">
        <v>0</v>
      </c>
      <c r="F18" s="11"/>
      <c r="G18" s="11" t="e">
        <f t="shared" si="0"/>
        <v>#DIV/0!</v>
      </c>
      <c r="H18" s="8">
        <v>0</v>
      </c>
      <c r="I18" s="11" t="s">
        <v>52</v>
      </c>
      <c r="J18" s="11" t="e">
        <f t="shared" si="2"/>
        <v>#DIV/0!</v>
      </c>
      <c r="K18" s="8">
        <v>0</v>
      </c>
      <c r="L18" s="11" t="s">
        <v>52</v>
      </c>
      <c r="M18" s="11" t="e">
        <f t="shared" si="4"/>
        <v>#DIV/0!</v>
      </c>
    </row>
    <row r="19" spans="1:13" s="1" customFormat="1" ht="14.25" customHeight="1">
      <c r="A19" s="2" t="s">
        <v>16</v>
      </c>
      <c r="B19" s="3" t="s">
        <v>17</v>
      </c>
      <c r="C19" s="6">
        <f>C23+C24+C25+C22+C21+C20</f>
        <v>19300265.190000001</v>
      </c>
      <c r="D19" s="6">
        <f>D23+D24+D25+D22+D20+D21</f>
        <v>16717425.1</v>
      </c>
      <c r="E19" s="6">
        <f>E22+E23+E24+E25+E21</f>
        <v>19998031.620000001</v>
      </c>
      <c r="F19" s="10">
        <f t="shared" si="5"/>
        <v>1.0361532042762569</v>
      </c>
      <c r="G19" s="10">
        <f t="shared" si="0"/>
        <v>1.1962387449248988</v>
      </c>
      <c r="H19" s="6">
        <f>H20+H21+H22+H23+H24+H25</f>
        <v>10095000</v>
      </c>
      <c r="I19" s="10">
        <f t="shared" si="1"/>
        <v>0.52304980789748412</v>
      </c>
      <c r="J19" s="10">
        <f t="shared" si="2"/>
        <v>0.60386093789048889</v>
      </c>
      <c r="K19" s="6">
        <f>K20+K21+K22+K23+K24+K25</f>
        <v>10095000</v>
      </c>
      <c r="L19" s="10">
        <f t="shared" si="3"/>
        <v>0.52304980789748412</v>
      </c>
      <c r="M19" s="10">
        <f t="shared" si="4"/>
        <v>0.60386093789048889</v>
      </c>
    </row>
    <row r="20" spans="1:13" s="1" customFormat="1" ht="14.25" customHeight="1">
      <c r="A20" s="4" t="s">
        <v>55</v>
      </c>
      <c r="B20" s="5" t="s">
        <v>56</v>
      </c>
      <c r="C20" s="7">
        <v>0</v>
      </c>
      <c r="D20" s="7">
        <v>0</v>
      </c>
      <c r="E20" s="7">
        <v>0</v>
      </c>
      <c r="F20" s="11">
        <v>0</v>
      </c>
      <c r="G20" s="11">
        <v>0</v>
      </c>
      <c r="H20" s="6"/>
      <c r="I20" s="10" t="s">
        <v>52</v>
      </c>
      <c r="J20" s="10" t="s">
        <v>52</v>
      </c>
      <c r="K20" s="6"/>
      <c r="L20" s="10" t="s">
        <v>52</v>
      </c>
      <c r="M20" s="10" t="s">
        <v>52</v>
      </c>
    </row>
    <row r="21" spans="1:13" s="1" customFormat="1" ht="14.25" customHeight="1">
      <c r="A21" s="4" t="s">
        <v>53</v>
      </c>
      <c r="B21" s="5" t="s">
        <v>54</v>
      </c>
      <c r="C21" s="7">
        <v>178005</v>
      </c>
      <c r="D21" s="7">
        <v>550000</v>
      </c>
      <c r="E21" s="7">
        <v>70000</v>
      </c>
      <c r="F21" s="11">
        <v>0</v>
      </c>
      <c r="G21" s="11">
        <v>0</v>
      </c>
      <c r="H21" s="7">
        <v>70000</v>
      </c>
      <c r="I21" s="10" t="s">
        <v>52</v>
      </c>
      <c r="J21" s="10" t="s">
        <v>52</v>
      </c>
      <c r="K21" s="7">
        <v>70000</v>
      </c>
      <c r="L21" s="10" t="s">
        <v>52</v>
      </c>
      <c r="M21" s="10" t="s">
        <v>52</v>
      </c>
    </row>
    <row r="22" spans="1:13" ht="12.75" customHeight="1">
      <c r="A22" s="4" t="s">
        <v>50</v>
      </c>
      <c r="B22" s="5" t="s">
        <v>51</v>
      </c>
      <c r="C22" s="7">
        <v>0</v>
      </c>
      <c r="D22" s="8">
        <v>0</v>
      </c>
      <c r="E22" s="8">
        <v>0</v>
      </c>
      <c r="F22" s="10">
        <v>0</v>
      </c>
      <c r="G22" s="10" t="s">
        <v>52</v>
      </c>
      <c r="H22" s="8">
        <v>0</v>
      </c>
      <c r="I22" s="10" t="s">
        <v>52</v>
      </c>
      <c r="J22" s="10" t="s">
        <v>52</v>
      </c>
      <c r="K22" s="8">
        <v>0</v>
      </c>
      <c r="L22" s="10" t="s">
        <v>52</v>
      </c>
      <c r="M22" s="10" t="s">
        <v>52</v>
      </c>
    </row>
    <row r="23" spans="1:13" ht="12.75" customHeight="1">
      <c r="A23" s="4" t="s">
        <v>47</v>
      </c>
      <c r="B23" s="5" t="s">
        <v>48</v>
      </c>
      <c r="C23" s="7">
        <v>0</v>
      </c>
      <c r="D23" s="8">
        <v>0</v>
      </c>
      <c r="E23" s="8">
        <v>0</v>
      </c>
      <c r="F23" s="11">
        <v>0</v>
      </c>
      <c r="G23" s="10">
        <v>0</v>
      </c>
      <c r="H23" s="8">
        <v>0</v>
      </c>
      <c r="I23" s="10" t="s">
        <v>52</v>
      </c>
      <c r="J23" s="10" t="s">
        <v>52</v>
      </c>
      <c r="K23" s="8">
        <v>0</v>
      </c>
      <c r="L23" s="10" t="s">
        <v>52</v>
      </c>
      <c r="M23" s="10" t="s">
        <v>52</v>
      </c>
    </row>
    <row r="24" spans="1:13" ht="15" customHeight="1">
      <c r="A24" s="4" t="s">
        <v>18</v>
      </c>
      <c r="B24" s="5" t="s">
        <v>19</v>
      </c>
      <c r="C24" s="7">
        <v>19090260.190000001</v>
      </c>
      <c r="D24" s="8">
        <v>16042425.1</v>
      </c>
      <c r="E24" s="8">
        <v>19903031.620000001</v>
      </c>
      <c r="F24" s="11">
        <f t="shared" si="5"/>
        <v>1.0425751887041199</v>
      </c>
      <c r="G24" s="11">
        <f t="shared" si="0"/>
        <v>1.2406498079894417</v>
      </c>
      <c r="H24" s="8">
        <v>10000000</v>
      </c>
      <c r="I24" s="11">
        <f t="shared" si="1"/>
        <v>0.5238273287253713</v>
      </c>
      <c r="J24" s="10" t="s">
        <v>52</v>
      </c>
      <c r="K24" s="8">
        <v>10000000</v>
      </c>
      <c r="L24" s="11">
        <f t="shared" si="3"/>
        <v>0.5238273287253713</v>
      </c>
      <c r="M24" s="11">
        <f t="shared" si="4"/>
        <v>0.6233471521709022</v>
      </c>
    </row>
    <row r="25" spans="1:13" ht="16.5" customHeight="1">
      <c r="A25" s="4" t="s">
        <v>20</v>
      </c>
      <c r="B25" s="5" t="s">
        <v>21</v>
      </c>
      <c r="C25" s="7">
        <v>32000</v>
      </c>
      <c r="D25" s="8">
        <v>125000</v>
      </c>
      <c r="E25" s="8">
        <v>25000</v>
      </c>
      <c r="F25" s="11">
        <v>0</v>
      </c>
      <c r="G25" s="11">
        <f t="shared" si="0"/>
        <v>0.2</v>
      </c>
      <c r="H25" s="8">
        <v>25000</v>
      </c>
      <c r="I25" s="11" t="s">
        <v>52</v>
      </c>
      <c r="J25" s="10">
        <f t="shared" si="2"/>
        <v>0.2</v>
      </c>
      <c r="K25" s="8">
        <v>25000</v>
      </c>
      <c r="L25" s="11" t="s">
        <v>52</v>
      </c>
      <c r="M25" s="11">
        <f t="shared" si="4"/>
        <v>0.2</v>
      </c>
    </row>
    <row r="26" spans="1:13" s="1" customFormat="1" ht="12.75" customHeight="1">
      <c r="A26" s="2" t="s">
        <v>22</v>
      </c>
      <c r="B26" s="3" t="s">
        <v>23</v>
      </c>
      <c r="C26" s="6">
        <f>C27+C28+C29</f>
        <v>22120241.25</v>
      </c>
      <c r="D26" s="6">
        <f>D27+D28+D29</f>
        <v>26187534.380000003</v>
      </c>
      <c r="E26" s="6">
        <f>E27+E28+E29</f>
        <v>19927306.190000001</v>
      </c>
      <c r="F26" s="10">
        <f t="shared" si="5"/>
        <v>0.9008629682101682</v>
      </c>
      <c r="G26" s="11">
        <f t="shared" si="0"/>
        <v>0.76094625407800609</v>
      </c>
      <c r="H26" s="6">
        <f t="shared" ref="H26" si="6">H27+H28+H29</f>
        <v>20186399.739999998</v>
      </c>
      <c r="I26" s="10">
        <f t="shared" si="1"/>
        <v>0.91257593042752183</v>
      </c>
      <c r="J26" s="10">
        <f t="shared" si="2"/>
        <v>0.77084002820123443</v>
      </c>
      <c r="K26" s="6">
        <f>K27+K28+K29</f>
        <v>19167857.579999998</v>
      </c>
      <c r="L26" s="10">
        <f t="shared" si="3"/>
        <v>0.86653022285640746</v>
      </c>
      <c r="M26" s="11">
        <f t="shared" si="4"/>
        <v>0.73194586790266569</v>
      </c>
    </row>
    <row r="27" spans="1:13" s="9" customFormat="1" ht="12.75" customHeight="1">
      <c r="A27" s="4" t="s">
        <v>44</v>
      </c>
      <c r="B27" s="5" t="s">
        <v>42</v>
      </c>
      <c r="C27" s="7">
        <v>336885.32</v>
      </c>
      <c r="D27" s="7">
        <v>1379377.64</v>
      </c>
      <c r="E27" s="7">
        <v>475000</v>
      </c>
      <c r="F27" s="11">
        <f t="shared" si="5"/>
        <v>1.4099753589737896</v>
      </c>
      <c r="G27" s="11">
        <f t="shared" si="0"/>
        <v>0.34435819910782378</v>
      </c>
      <c r="H27" s="7">
        <v>625000</v>
      </c>
      <c r="I27" s="11">
        <f t="shared" si="1"/>
        <v>1.8552307354918285</v>
      </c>
      <c r="J27" s="10">
        <f t="shared" si="2"/>
        <v>0.45310289356292599</v>
      </c>
      <c r="K27" s="7">
        <v>625000</v>
      </c>
      <c r="L27" s="11">
        <f t="shared" si="3"/>
        <v>1.8552307354918285</v>
      </c>
      <c r="M27" s="11">
        <f t="shared" si="4"/>
        <v>0.45310289356292599</v>
      </c>
    </row>
    <row r="28" spans="1:13" ht="14.25" customHeight="1">
      <c r="A28" s="4" t="s">
        <v>24</v>
      </c>
      <c r="B28" s="5" t="s">
        <v>25</v>
      </c>
      <c r="C28" s="7">
        <v>1755412</v>
      </c>
      <c r="D28" s="8">
        <v>1172567.8899999999</v>
      </c>
      <c r="E28" s="8">
        <v>826227</v>
      </c>
      <c r="F28" s="11">
        <f t="shared" si="5"/>
        <v>0.47067412094710531</v>
      </c>
      <c r="G28" s="11">
        <f t="shared" si="0"/>
        <v>0.70463041589856268</v>
      </c>
      <c r="H28" s="8">
        <v>826227</v>
      </c>
      <c r="I28" s="11">
        <f t="shared" si="1"/>
        <v>0.47067412094710531</v>
      </c>
      <c r="J28" s="10">
        <f t="shared" si="2"/>
        <v>0.70463041589856268</v>
      </c>
      <c r="K28" s="8">
        <v>826227</v>
      </c>
      <c r="L28" s="11">
        <f t="shared" si="3"/>
        <v>0.47067412094710531</v>
      </c>
      <c r="M28" s="11">
        <f t="shared" si="4"/>
        <v>0.70463041589856268</v>
      </c>
    </row>
    <row r="29" spans="1:13" ht="14.25" customHeight="1">
      <c r="A29" s="4" t="s">
        <v>45</v>
      </c>
      <c r="B29" s="5" t="s">
        <v>43</v>
      </c>
      <c r="C29" s="7">
        <v>20027943.93</v>
      </c>
      <c r="D29" s="8">
        <v>23635588.850000001</v>
      </c>
      <c r="E29" s="8">
        <v>18626079.190000001</v>
      </c>
      <c r="F29" s="11">
        <f t="shared" si="5"/>
        <v>0.93000456038324852</v>
      </c>
      <c r="G29" s="11">
        <f t="shared" si="0"/>
        <v>0.78805225916764077</v>
      </c>
      <c r="H29" s="8">
        <v>18735172.739999998</v>
      </c>
      <c r="I29" s="11">
        <f t="shared" si="1"/>
        <v>0.93545162726047226</v>
      </c>
      <c r="J29" s="10">
        <f t="shared" si="2"/>
        <v>0.79266790681206134</v>
      </c>
      <c r="K29" s="8">
        <v>17716630.579999998</v>
      </c>
      <c r="L29" s="11">
        <f t="shared" si="3"/>
        <v>0.88459557515847298</v>
      </c>
      <c r="M29" s="11">
        <f t="shared" si="4"/>
        <v>0.74957432592164919</v>
      </c>
    </row>
    <row r="30" spans="1:13" s="1" customFormat="1" ht="14.25" customHeight="1">
      <c r="A30" s="2" t="s">
        <v>26</v>
      </c>
      <c r="B30" s="3" t="s">
        <v>27</v>
      </c>
      <c r="C30" s="6">
        <f>C31</f>
        <v>90000</v>
      </c>
      <c r="D30" s="6">
        <f>D31</f>
        <v>90000</v>
      </c>
      <c r="E30" s="6">
        <f>E31</f>
        <v>90000</v>
      </c>
      <c r="F30" s="10">
        <f t="shared" si="5"/>
        <v>1</v>
      </c>
      <c r="G30" s="10">
        <f t="shared" si="0"/>
        <v>1</v>
      </c>
      <c r="H30" s="6">
        <f>H31</f>
        <v>90000</v>
      </c>
      <c r="I30" s="10">
        <f t="shared" si="1"/>
        <v>1</v>
      </c>
      <c r="J30" s="10">
        <f t="shared" si="2"/>
        <v>1</v>
      </c>
      <c r="K30" s="6">
        <f>K31</f>
        <v>90000</v>
      </c>
      <c r="L30" s="10">
        <f t="shared" si="3"/>
        <v>1</v>
      </c>
      <c r="M30" s="10">
        <f t="shared" si="4"/>
        <v>1</v>
      </c>
    </row>
    <row r="31" spans="1:13" ht="13.5" customHeight="1">
      <c r="A31" s="4" t="s">
        <v>28</v>
      </c>
      <c r="B31" s="5" t="s">
        <v>29</v>
      </c>
      <c r="C31" s="7">
        <v>90000</v>
      </c>
      <c r="D31" s="8">
        <v>90000</v>
      </c>
      <c r="E31" s="8">
        <v>90000</v>
      </c>
      <c r="F31" s="11">
        <f t="shared" si="5"/>
        <v>1</v>
      </c>
      <c r="G31" s="11">
        <f t="shared" si="0"/>
        <v>1</v>
      </c>
      <c r="H31" s="8">
        <v>90000</v>
      </c>
      <c r="I31" s="11">
        <f t="shared" si="1"/>
        <v>1</v>
      </c>
      <c r="J31" s="11">
        <f t="shared" si="2"/>
        <v>1</v>
      </c>
      <c r="K31" s="8">
        <v>90000</v>
      </c>
      <c r="L31" s="11">
        <f t="shared" si="3"/>
        <v>1</v>
      </c>
      <c r="M31" s="11">
        <f t="shared" si="4"/>
        <v>1</v>
      </c>
    </row>
    <row r="32" spans="1:13" s="1" customFormat="1" ht="15.75" customHeight="1">
      <c r="A32" s="2" t="s">
        <v>30</v>
      </c>
      <c r="B32" s="3" t="s">
        <v>31</v>
      </c>
      <c r="C32" s="6">
        <f>C33</f>
        <v>16215400.720000001</v>
      </c>
      <c r="D32" s="6">
        <f>D33</f>
        <v>17575556.420000002</v>
      </c>
      <c r="E32" s="6">
        <f t="shared" ref="E32" si="7">E33</f>
        <v>15779621.810000001</v>
      </c>
      <c r="F32" s="10">
        <f t="shared" si="5"/>
        <v>0.97312561573254786</v>
      </c>
      <c r="G32" s="10">
        <f t="shared" si="0"/>
        <v>0.89781634406997624</v>
      </c>
      <c r="H32" s="6">
        <f t="shared" ref="H32" si="8">H33</f>
        <v>11933156.84</v>
      </c>
      <c r="I32" s="10">
        <f t="shared" si="1"/>
        <v>0.73591501351438693</v>
      </c>
      <c r="J32" s="10">
        <f t="shared" si="2"/>
        <v>0.67896324616048764</v>
      </c>
      <c r="K32" s="6">
        <f t="shared" ref="K32" si="9">K33</f>
        <v>12100000</v>
      </c>
      <c r="L32" s="10">
        <f t="shared" si="3"/>
        <v>0.74620419247955527</v>
      </c>
      <c r="M32" s="10">
        <f t="shared" si="4"/>
        <v>0.68845615529024595</v>
      </c>
    </row>
    <row r="33" spans="1:13">
      <c r="A33" s="4" t="s">
        <v>32</v>
      </c>
      <c r="B33" s="5" t="s">
        <v>33</v>
      </c>
      <c r="C33" s="7">
        <v>16215400.720000001</v>
      </c>
      <c r="D33" s="8">
        <v>17575556.420000002</v>
      </c>
      <c r="E33" s="8">
        <v>15779621.810000001</v>
      </c>
      <c r="F33" s="11">
        <f t="shared" si="5"/>
        <v>0.97312561573254786</v>
      </c>
      <c r="G33" s="11">
        <f t="shared" si="0"/>
        <v>0.89781634406997624</v>
      </c>
      <c r="H33" s="8">
        <v>11933156.84</v>
      </c>
      <c r="I33" s="11">
        <f t="shared" si="1"/>
        <v>0.73591501351438693</v>
      </c>
      <c r="J33" s="11">
        <f t="shared" si="2"/>
        <v>0.67896324616048764</v>
      </c>
      <c r="K33" s="8">
        <v>12100000</v>
      </c>
      <c r="L33" s="11">
        <f t="shared" si="3"/>
        <v>0.74620419247955527</v>
      </c>
      <c r="M33" s="11">
        <f t="shared" si="4"/>
        <v>0.68845615529024595</v>
      </c>
    </row>
    <row r="34" spans="1:13" s="1" customFormat="1" ht="14.25" customHeight="1">
      <c r="A34" s="2" t="s">
        <v>34</v>
      </c>
      <c r="B34" s="3" t="s">
        <v>35</v>
      </c>
      <c r="C34" s="6">
        <f>C35+C36+C37</f>
        <v>108000</v>
      </c>
      <c r="D34" s="6">
        <f t="shared" ref="D34:E34" si="10">D35+D36+D37</f>
        <v>108000</v>
      </c>
      <c r="E34" s="6">
        <f t="shared" si="10"/>
        <v>108000</v>
      </c>
      <c r="F34" s="10">
        <f t="shared" si="5"/>
        <v>1</v>
      </c>
      <c r="G34" s="10">
        <f t="shared" si="0"/>
        <v>1</v>
      </c>
      <c r="H34" s="6">
        <f t="shared" ref="H34" si="11">H35+H36+H37</f>
        <v>108000</v>
      </c>
      <c r="I34" s="10">
        <f t="shared" si="1"/>
        <v>1</v>
      </c>
      <c r="J34" s="10">
        <f t="shared" si="2"/>
        <v>1</v>
      </c>
      <c r="K34" s="6">
        <f t="shared" ref="K34" si="12">K35+K36+K37</f>
        <v>108000</v>
      </c>
      <c r="L34" s="10">
        <f t="shared" si="3"/>
        <v>1</v>
      </c>
      <c r="M34" s="10">
        <f t="shared" si="4"/>
        <v>1</v>
      </c>
    </row>
    <row r="35" spans="1:13" ht="13.5" customHeight="1">
      <c r="A35" s="4" t="s">
        <v>36</v>
      </c>
      <c r="B35" s="5" t="s">
        <v>37</v>
      </c>
      <c r="C35" s="7">
        <v>108000</v>
      </c>
      <c r="D35" s="8">
        <v>108000</v>
      </c>
      <c r="E35" s="8">
        <v>108000</v>
      </c>
      <c r="F35" s="11">
        <f t="shared" si="5"/>
        <v>1</v>
      </c>
      <c r="G35" s="11">
        <f t="shared" si="0"/>
        <v>1</v>
      </c>
      <c r="H35" s="8">
        <v>108000</v>
      </c>
      <c r="I35" s="11">
        <f t="shared" si="1"/>
        <v>1</v>
      </c>
      <c r="J35" s="11">
        <f t="shared" si="2"/>
        <v>1</v>
      </c>
      <c r="K35" s="8">
        <v>108000</v>
      </c>
      <c r="L35" s="11">
        <f t="shared" si="3"/>
        <v>1</v>
      </c>
      <c r="M35" s="11">
        <f t="shared" si="4"/>
        <v>1</v>
      </c>
    </row>
    <row r="36" spans="1:13" ht="0.75" customHeight="1">
      <c r="A36" s="4" t="s">
        <v>38</v>
      </c>
      <c r="B36" s="5" t="s">
        <v>39</v>
      </c>
      <c r="C36" s="7">
        <v>0</v>
      </c>
      <c r="D36" s="8">
        <v>0</v>
      </c>
      <c r="E36" s="8">
        <v>0</v>
      </c>
      <c r="F36" s="11">
        <v>0</v>
      </c>
      <c r="G36" s="11">
        <v>0</v>
      </c>
      <c r="H36" s="8">
        <v>0</v>
      </c>
      <c r="I36" s="11" t="s">
        <v>52</v>
      </c>
      <c r="J36" s="11" t="s">
        <v>52</v>
      </c>
      <c r="K36" s="8">
        <v>0</v>
      </c>
      <c r="L36" s="11" t="s">
        <v>52</v>
      </c>
      <c r="M36" s="11" t="s">
        <v>52</v>
      </c>
    </row>
    <row r="37" spans="1:13" ht="15" hidden="1" customHeight="1">
      <c r="A37" s="4" t="s">
        <v>40</v>
      </c>
      <c r="B37" s="5" t="s">
        <v>41</v>
      </c>
      <c r="C37" s="7">
        <v>0</v>
      </c>
      <c r="D37" s="8">
        <v>0</v>
      </c>
      <c r="E37" s="8">
        <v>0</v>
      </c>
      <c r="F37" s="11" t="e">
        <f t="shared" si="5"/>
        <v>#DIV/0!</v>
      </c>
      <c r="G37" s="11">
        <v>0</v>
      </c>
      <c r="H37" s="8">
        <v>0</v>
      </c>
      <c r="I37" s="11" t="e">
        <f t="shared" si="1"/>
        <v>#DIV/0!</v>
      </c>
      <c r="J37" s="11" t="s">
        <v>52</v>
      </c>
      <c r="K37" s="8">
        <v>0</v>
      </c>
      <c r="L37" s="11" t="e">
        <f t="shared" si="3"/>
        <v>#DIV/0!</v>
      </c>
      <c r="M37" s="11" t="s">
        <v>52</v>
      </c>
    </row>
    <row r="38" spans="1:13" s="1" customFormat="1" ht="16.5" customHeight="1">
      <c r="A38" s="2"/>
      <c r="B38" s="3"/>
      <c r="C38" s="6">
        <f>C8+C15+C19+C26+C30+C32+C34</f>
        <v>58425769.700000003</v>
      </c>
      <c r="D38" s="6">
        <f>D8+D15+D19+D26+D30+D32+D34</f>
        <v>63341715.980000004</v>
      </c>
      <c r="E38" s="6">
        <f>E8+E15+E19+E26+E30+E32+E34</f>
        <v>57793552.040000007</v>
      </c>
      <c r="F38" s="10">
        <f t="shared" si="5"/>
        <v>0.98917912997558688</v>
      </c>
      <c r="G38" s="10">
        <f t="shared" si="0"/>
        <v>0.91240900480574572</v>
      </c>
      <c r="H38" s="6">
        <f>H8+H15+H19+H26+H30+H32+H34</f>
        <v>44388149</v>
      </c>
      <c r="I38" s="10">
        <f t="shared" si="1"/>
        <v>0.75973580199149693</v>
      </c>
      <c r="J38" s="10">
        <f t="shared" si="2"/>
        <v>0.70077275794068239</v>
      </c>
      <c r="K38" s="6">
        <f>K8+K15+K19+K26+K30+K32+K34</f>
        <v>43536450</v>
      </c>
      <c r="L38" s="10">
        <f t="shared" si="3"/>
        <v>0.74515834748172771</v>
      </c>
      <c r="M38" s="10">
        <f t="shared" si="4"/>
        <v>0.68732665868645759</v>
      </c>
    </row>
  </sheetData>
  <mergeCells count="14">
    <mergeCell ref="L6:L7"/>
    <mergeCell ref="M6:M7"/>
    <mergeCell ref="A2:M3"/>
    <mergeCell ref="K6:K7"/>
    <mergeCell ref="D6:D7"/>
    <mergeCell ref="E6:E7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2022-12-06T08:16:49Z</dcterms:modified>
</cp:coreProperties>
</file>